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F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4" l="1"/>
  <c r="D53" i="4"/>
  <c r="D38" i="4"/>
  <c r="C36" i="4"/>
  <c r="C37" i="4" s="1"/>
  <c r="F70" i="4"/>
  <c r="H65" i="4"/>
  <c r="H66" i="4" s="1"/>
  <c r="G65" i="4"/>
  <c r="F65" i="4"/>
  <c r="E65" i="4"/>
  <c r="D65" i="4"/>
  <c r="C65" i="4"/>
  <c r="B65" i="4"/>
  <c r="H60" i="4"/>
  <c r="G60" i="4"/>
  <c r="G66" i="4" s="1"/>
  <c r="F60" i="4"/>
  <c r="E60" i="4"/>
  <c r="E66" i="4" s="1"/>
  <c r="D60" i="4"/>
  <c r="D66" i="4" s="1"/>
  <c r="C60" i="4"/>
  <c r="C66" i="4" s="1"/>
  <c r="B60" i="4"/>
  <c r="B66" i="4" s="1"/>
  <c r="H52" i="4"/>
  <c r="G52" i="4"/>
  <c r="F52" i="4"/>
  <c r="E52" i="4"/>
  <c r="D52" i="4"/>
  <c r="C52" i="4"/>
  <c r="B52" i="4"/>
  <c r="H45" i="4"/>
  <c r="H53" i="4" s="1"/>
  <c r="G45" i="4"/>
  <c r="G53" i="4" s="1"/>
  <c r="F45" i="4"/>
  <c r="F53" i="4" s="1"/>
  <c r="E45" i="4"/>
  <c r="E53" i="4" s="1"/>
  <c r="D45" i="4"/>
  <c r="C45" i="4"/>
  <c r="C53" i="4" s="1"/>
  <c r="B45" i="4"/>
  <c r="B53" i="4" s="1"/>
  <c r="H37" i="4"/>
  <c r="G37" i="4"/>
  <c r="F37" i="4"/>
  <c r="E37" i="4"/>
  <c r="D37" i="4"/>
  <c r="B37" i="4"/>
  <c r="B38" i="4" s="1"/>
  <c r="H26" i="4"/>
  <c r="H38" i="4" s="1"/>
  <c r="G26" i="4"/>
  <c r="G38" i="4" s="1"/>
  <c r="F26" i="4"/>
  <c r="F38" i="4" s="1"/>
  <c r="E26" i="4"/>
  <c r="E38" i="4" s="1"/>
  <c r="D26" i="4"/>
  <c r="C26" i="4"/>
  <c r="B26" i="4"/>
  <c r="C38" i="4" l="1"/>
  <c r="D68" i="4"/>
  <c r="B68" i="4"/>
  <c r="C68" i="4" l="1"/>
  <c r="E68" i="4"/>
  <c r="B70" i="4"/>
  <c r="H68" i="4"/>
  <c r="D70" i="4"/>
  <c r="C70" i="4" l="1"/>
  <c r="H70" i="4"/>
  <c r="E70" i="4"/>
</calcChain>
</file>

<file path=xl/sharedStrings.xml><?xml version="1.0" encoding="utf-8"?>
<sst xmlns="http://schemas.openxmlformats.org/spreadsheetml/2006/main" count="71" uniqueCount="71">
  <si>
    <t>编制单位:中芯国际集成电路制造有限公司</t>
  </si>
  <si>
    <t>2020年度</t>
  </si>
  <si>
    <t>2019年度</t>
  </si>
  <si>
    <t>合并现金流量表</t>
  </si>
  <si>
    <t>单位： 千元</t>
  </si>
  <si>
    <t>币种： 人民币</t>
  </si>
  <si>
    <t>一、经营活动产生的现金流量：</t>
  </si>
  <si>
    <t>销售商品、提供劳务收到的现金</t>
  </si>
  <si>
    <t>客户存款和同业存放款项净增加额</t>
  </si>
  <si>
    <t>向中央银行借款净增加额</t>
  </si>
  <si>
    <t>向其他金融机构拆入资金净增加额</t>
  </si>
  <si>
    <t>收到原保险合同保费取得的现金</t>
  </si>
  <si>
    <t>收到再保业务现金净额</t>
  </si>
  <si>
    <t>保户储金及投资款净增加额</t>
  </si>
  <si>
    <t>收取利息、手续费及佣金的现金</t>
  </si>
  <si>
    <t>拆入资金净增加额</t>
  </si>
  <si>
    <t>回购业务资金净增加额</t>
  </si>
  <si>
    <t>代理买卖证券收到的现金净额</t>
  </si>
  <si>
    <t>收到的税费返还</t>
  </si>
  <si>
    <t>收到其他与经营活动有关的现金</t>
  </si>
  <si>
    <t>经营活动现金流入小计</t>
  </si>
  <si>
    <t>购买商品、接受劳务支付的现金</t>
  </si>
  <si>
    <t>客户贷款及垫款净增加额</t>
  </si>
  <si>
    <t>存放中央银行和同业款项净增加额</t>
  </si>
  <si>
    <t>支付原保险合同赔付款项的现金</t>
  </si>
  <si>
    <t>拆出资金净增加额</t>
  </si>
  <si>
    <t>支付利息、手续费及佣金的现金</t>
  </si>
  <si>
    <t>支付保单红利的现金</t>
  </si>
  <si>
    <t>支付给职工及为职工支付的现金</t>
  </si>
  <si>
    <t>支付的各项税费</t>
  </si>
  <si>
    <t>支付其他与经营活动有关的现金</t>
  </si>
  <si>
    <t>经营活动现金流出小计</t>
  </si>
  <si>
    <t>经营活动产生的现金流量净额</t>
  </si>
  <si>
    <t>二、投资活动产生的现金流量：</t>
  </si>
  <si>
    <t>收回投资收到的现金</t>
  </si>
  <si>
    <t>取得投资收益收到的现金</t>
  </si>
  <si>
    <t>处置固定资产、无形资产和其他长期资产收回的现金净额</t>
  </si>
  <si>
    <t>处置子公司及其他营业单位收到的现金净额</t>
  </si>
  <si>
    <t>收到其他与投资活动有关的现金</t>
  </si>
  <si>
    <t>投资活动现金流入小计</t>
  </si>
  <si>
    <t>购建固定资产、无形资产和其他长期资产支付的现金</t>
  </si>
  <si>
    <t>投资支付的现金</t>
  </si>
  <si>
    <t>质押贷款净增加额</t>
  </si>
  <si>
    <t>取得子公司及其他营业单位支付的现金净额</t>
  </si>
  <si>
    <t>丧失子公司控制支付的现金净额</t>
  </si>
  <si>
    <t>支付其他与投资活动有关的现金</t>
  </si>
  <si>
    <t>投资活动现金流出小计</t>
  </si>
  <si>
    <t>投资活动产生的现金流量净额</t>
  </si>
  <si>
    <t>三、筹资活动产生的现金流量：</t>
  </si>
  <si>
    <t>吸收投资收到的现金</t>
  </si>
  <si>
    <t>其中：子公司吸收少数股东投资收到的现金</t>
  </si>
  <si>
    <t>取得借款收到的现金</t>
  </si>
  <si>
    <t>发行债券收到的现金</t>
  </si>
  <si>
    <t>收到其他与筹资活动有关的现金</t>
  </si>
  <si>
    <t>筹资活动现金流入小计</t>
  </si>
  <si>
    <t>偿还债务支付的现金</t>
  </si>
  <si>
    <t>分配股利、利润或偿付利息支付的现金</t>
  </si>
  <si>
    <t>其中：子公司支付给少数股东的股利、利润</t>
  </si>
  <si>
    <t>支付其他与筹资活动有关的现金</t>
  </si>
  <si>
    <t>筹资活动现金流出小计</t>
  </si>
  <si>
    <t>筹资活动产生的现金流量净额</t>
  </si>
  <si>
    <t>四、汇率变动对现金及现金等价物的影响</t>
  </si>
  <si>
    <t>五、现金及现金等价物净增加额</t>
  </si>
  <si>
    <t>加：期初现金及现金等价物余额</t>
  </si>
  <si>
    <t>六、期末现金及现金等价物余额</t>
  </si>
  <si>
    <t>2018年度</t>
  </si>
  <si>
    <t>2017年度</t>
  </si>
  <si>
    <t>中芯国际集成电路制造有限公司 （公司代码：688981）</t>
    <phoneticPr fontId="2" type="noConversion"/>
  </si>
  <si>
    <t>2021年度</t>
    <phoneticPr fontId="2" type="noConversion"/>
  </si>
  <si>
    <t>2022年度</t>
    <phoneticPr fontId="2" type="noConversion"/>
  </si>
  <si>
    <t>2023年度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</si>
</sst>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.00_);_(* \(#,##0.00\);_(* &quot;-&quot;??_);_(@_)"/>
    <numFmt numFmtId="177" formatCode="_ * #,##0_ ;_ * \-#,##0_ ;_ * &quot;-&quot;??_ ;_ @_ "/>
    <numFmt numFmtId="179" formatCode="_(* #,##0_);_(* \(#,##0\);_(* &quot;-&quot;??_);_(@_)"/>
  </numFmts>
  <fonts count="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176" fontId="0" fillId="0" borderId="0" xfId="1" applyFont="1" applyAlignment="1"/>
    <xf numFmtId="177" fontId="0" fillId="0" borderId="0" xfId="1" applyNumberFormat="1" applyFont="1" applyAlignment="1"/>
    <xf numFmtId="0" fontId="0" fillId="0" borderId="0" xfId="0" applyAlignment="1">
      <alignment horizontal="center"/>
    </xf>
    <xf numFmtId="177" fontId="0" fillId="0" borderId="1" xfId="1" applyNumberFormat="1" applyFont="1" applyBorder="1" applyAlignment="1"/>
    <xf numFmtId="177" fontId="0" fillId="0" borderId="0" xfId="0" applyNumberFormat="1" applyFont="1"/>
    <xf numFmtId="0" fontId="0" fillId="0" borderId="1" xfId="0" applyBorder="1"/>
    <xf numFmtId="0" fontId="0" fillId="0" borderId="2" xfId="0" applyBorder="1"/>
    <xf numFmtId="177" fontId="0" fillId="0" borderId="2" xfId="1" applyNumberFormat="1" applyFont="1" applyBorder="1" applyAlignment="1"/>
    <xf numFmtId="0" fontId="0" fillId="0" borderId="3" xfId="0" applyBorder="1"/>
    <xf numFmtId="177" fontId="0" fillId="0" borderId="3" xfId="1" applyNumberFormat="1" applyFont="1" applyBorder="1" applyAlignment="1"/>
    <xf numFmtId="177" fontId="4" fillId="0" borderId="0" xfId="1" applyNumberFormat="1" applyFont="1" applyAlignment="1"/>
    <xf numFmtId="0" fontId="3" fillId="0" borderId="0" xfId="0" applyFont="1" applyAlignment="1">
      <alignment horizontal="center"/>
    </xf>
    <xf numFmtId="179" fontId="0" fillId="0" borderId="0" xfId="1" applyNumberFormat="1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171450</xdr:rowOff>
    </xdr:from>
    <xdr:to>
      <xdr:col>0</xdr:col>
      <xdr:colOff>1800225</xdr:colOff>
      <xdr:row>5</xdr:row>
      <xdr:rowOff>9525</xdr:rowOff>
    </xdr:to>
    <xdr:pic>
      <xdr:nvPicPr>
        <xdr:cNvPr id="2" name="Picture 1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1450"/>
          <a:ext cx="14573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80" zoomScaleNormal="80" workbookViewId="0">
      <pane ySplit="11" topLeftCell="A12" activePane="bottomLeft" state="frozen"/>
      <selection pane="bottomLeft" activeCell="A46" sqref="A46"/>
    </sheetView>
  </sheetViews>
  <sheetFormatPr defaultRowHeight="14.25" x14ac:dyDescent="0.2"/>
  <cols>
    <col min="1" max="1" width="35.375" customWidth="1"/>
    <col min="2" max="6" width="14.5" bestFit="1" customWidth="1"/>
    <col min="7" max="7" width="15.625" bestFit="1" customWidth="1"/>
    <col min="8" max="8" width="14.5" bestFit="1" customWidth="1"/>
  </cols>
  <sheetData>
    <row r="1" spans="1:8" s="1" customFormat="1" x14ac:dyDescent="0.2">
      <c r="B1" s="6"/>
      <c r="D1" s="2"/>
      <c r="E1" s="2"/>
      <c r="F1" s="2"/>
      <c r="G1" s="2"/>
      <c r="H1" s="2"/>
    </row>
    <row r="2" spans="1:8" s="1" customFormat="1" x14ac:dyDescent="0.2">
      <c r="B2" s="6"/>
      <c r="D2" s="2"/>
      <c r="E2" s="2"/>
      <c r="F2" s="2"/>
      <c r="G2" s="2"/>
      <c r="H2" s="2"/>
    </row>
    <row r="3" spans="1:8" s="1" customFormat="1" x14ac:dyDescent="0.2">
      <c r="B3" s="6"/>
      <c r="D3" s="2"/>
      <c r="E3" s="2"/>
      <c r="F3" s="2"/>
      <c r="G3" s="2"/>
      <c r="H3" s="2"/>
    </row>
    <row r="4" spans="1:8" s="1" customFormat="1" x14ac:dyDescent="0.2">
      <c r="B4" s="6"/>
      <c r="D4" s="2"/>
      <c r="E4" s="2"/>
      <c r="F4" s="2"/>
      <c r="G4" s="2"/>
      <c r="H4" s="2"/>
    </row>
    <row r="5" spans="1:8" s="1" customFormat="1" x14ac:dyDescent="0.2">
      <c r="B5" s="6"/>
      <c r="D5" s="2"/>
      <c r="E5" s="2"/>
      <c r="F5" s="2"/>
      <c r="G5" s="2"/>
      <c r="H5" s="2"/>
    </row>
    <row r="6" spans="1:8" s="1" customFormat="1" x14ac:dyDescent="0.2">
      <c r="B6" s="6"/>
      <c r="D6" s="2"/>
      <c r="E6" s="2"/>
      <c r="F6" s="2"/>
      <c r="G6" s="2"/>
      <c r="H6" s="2"/>
    </row>
    <row r="7" spans="1:8" s="1" customFormat="1" x14ac:dyDescent="0.2">
      <c r="A7" s="1" t="s">
        <v>67</v>
      </c>
      <c r="B7" s="6"/>
      <c r="D7" s="2"/>
      <c r="E7" s="2"/>
      <c r="F7" s="2"/>
      <c r="G7" s="2"/>
      <c r="H7" s="2"/>
    </row>
    <row r="8" spans="1:8" ht="18" x14ac:dyDescent="0.25">
      <c r="A8" s="13" t="s">
        <v>3</v>
      </c>
      <c r="B8" s="13"/>
      <c r="C8" s="13"/>
      <c r="D8" s="13"/>
      <c r="E8" s="13"/>
      <c r="F8" s="13"/>
      <c r="G8" s="13"/>
      <c r="H8" s="13"/>
    </row>
    <row r="9" spans="1:8" x14ac:dyDescent="0.2">
      <c r="A9" s="1" t="s">
        <v>0</v>
      </c>
    </row>
    <row r="10" spans="1:8" x14ac:dyDescent="0.2">
      <c r="A10" t="s">
        <v>4</v>
      </c>
      <c r="B10" t="s">
        <v>5</v>
      </c>
    </row>
    <row r="11" spans="1:8" x14ac:dyDescent="0.2">
      <c r="B11" s="4" t="s">
        <v>66</v>
      </c>
      <c r="C11" s="4" t="s">
        <v>65</v>
      </c>
      <c r="D11" s="4" t="s">
        <v>2</v>
      </c>
      <c r="E11" s="4" t="s">
        <v>1</v>
      </c>
      <c r="F11" s="4" t="s">
        <v>68</v>
      </c>
      <c r="G11" s="4" t="s">
        <v>69</v>
      </c>
      <c r="H11" s="4" t="s">
        <v>70</v>
      </c>
    </row>
    <row r="12" spans="1:8" x14ac:dyDescent="0.2">
      <c r="A12" t="s">
        <v>6</v>
      </c>
    </row>
    <row r="13" spans="1:8" x14ac:dyDescent="0.2">
      <c r="A13" t="s">
        <v>7</v>
      </c>
      <c r="B13" s="3">
        <v>23703061</v>
      </c>
      <c r="C13" s="3">
        <v>25047213</v>
      </c>
      <c r="D13" s="3">
        <v>24186574</v>
      </c>
      <c r="E13" s="3">
        <v>31628807</v>
      </c>
      <c r="F13" s="3">
        <v>43017078</v>
      </c>
      <c r="G13" s="3">
        <v>62656539</v>
      </c>
      <c r="H13" s="3">
        <v>51633957</v>
      </c>
    </row>
    <row r="14" spans="1:8" x14ac:dyDescent="0.2">
      <c r="A14" t="s">
        <v>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t="s">
        <v>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t="s">
        <v>10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t="s">
        <v>11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t="s">
        <v>12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t="s">
        <v>13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x14ac:dyDescent="0.2">
      <c r="A20" t="s">
        <v>14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 x14ac:dyDescent="0.2">
      <c r="A21" t="s">
        <v>15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t="s">
        <v>16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t="s">
        <v>17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2">
      <c r="A24" t="s">
        <v>18</v>
      </c>
      <c r="B24" s="3">
        <v>1023515</v>
      </c>
      <c r="C24" s="3">
        <v>959433</v>
      </c>
      <c r="D24" s="3">
        <v>1248330</v>
      </c>
      <c r="E24" s="3">
        <v>846596</v>
      </c>
      <c r="F24" s="3">
        <v>2705442</v>
      </c>
      <c r="G24" s="3">
        <v>4622726</v>
      </c>
      <c r="H24" s="3">
        <v>5498728</v>
      </c>
    </row>
    <row r="25" spans="1:8" x14ac:dyDescent="0.2">
      <c r="A25" t="s">
        <v>19</v>
      </c>
      <c r="B25" s="3">
        <v>2015602</v>
      </c>
      <c r="C25" s="3">
        <v>1071231</v>
      </c>
      <c r="D25" s="3">
        <v>3580293</v>
      </c>
      <c r="E25" s="3">
        <v>4193570</v>
      </c>
      <c r="F25" s="3">
        <v>3208613</v>
      </c>
      <c r="G25" s="3">
        <v>6535264</v>
      </c>
      <c r="H25" s="3">
        <v>4029301</v>
      </c>
    </row>
    <row r="26" spans="1:8" x14ac:dyDescent="0.2">
      <c r="A26" s="7" t="s">
        <v>20</v>
      </c>
      <c r="B26" s="5">
        <f t="shared" ref="B26" si="0">SUM(B13:B25)</f>
        <v>26742178</v>
      </c>
      <c r="C26" s="5">
        <f t="shared" ref="C26:H26" si="1">SUM(C13:C25)</f>
        <v>27077877</v>
      </c>
      <c r="D26" s="5">
        <f t="shared" si="1"/>
        <v>29015197</v>
      </c>
      <c r="E26" s="5">
        <f t="shared" si="1"/>
        <v>36668973</v>
      </c>
      <c r="F26" s="5">
        <f t="shared" si="1"/>
        <v>48931133</v>
      </c>
      <c r="G26" s="5">
        <f t="shared" si="1"/>
        <v>73814529</v>
      </c>
      <c r="H26" s="5">
        <f t="shared" si="1"/>
        <v>61161986</v>
      </c>
    </row>
    <row r="27" spans="1:8" x14ac:dyDescent="0.2">
      <c r="A27" t="s">
        <v>21</v>
      </c>
      <c r="B27" s="3">
        <v>13867154</v>
      </c>
      <c r="C27" s="3">
        <v>15663114</v>
      </c>
      <c r="D27" s="3">
        <v>15424980</v>
      </c>
      <c r="E27" s="3">
        <v>18266126</v>
      </c>
      <c r="F27" s="3">
        <v>21105792</v>
      </c>
      <c r="G27" s="3">
        <v>29353970</v>
      </c>
      <c r="H27" s="3">
        <v>29668611</v>
      </c>
    </row>
    <row r="28" spans="1:8" x14ac:dyDescent="0.2">
      <c r="A28" t="s">
        <v>22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1:8" x14ac:dyDescent="0.2">
      <c r="A29" t="s">
        <v>23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t="s">
        <v>24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t="s">
        <v>25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t="s">
        <v>26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t="s">
        <v>27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t="s">
        <v>28</v>
      </c>
      <c r="B34" s="3">
        <v>4410755</v>
      </c>
      <c r="C34" s="3">
        <v>4644040</v>
      </c>
      <c r="D34" s="3">
        <v>4359406</v>
      </c>
      <c r="E34" s="3">
        <v>3979524</v>
      </c>
      <c r="F34" s="3">
        <v>4790598</v>
      </c>
      <c r="G34" s="3">
        <v>6262296</v>
      </c>
      <c r="H34" s="3">
        <v>6336982</v>
      </c>
    </row>
    <row r="35" spans="1:8" x14ac:dyDescent="0.2">
      <c r="A35" t="s">
        <v>29</v>
      </c>
      <c r="B35" s="3">
        <v>141265</v>
      </c>
      <c r="C35" s="3">
        <v>287913</v>
      </c>
      <c r="D35" s="3">
        <v>165885</v>
      </c>
      <c r="E35" s="3">
        <v>693609</v>
      </c>
      <c r="F35" s="3">
        <v>800846</v>
      </c>
      <c r="G35" s="3">
        <v>1174562</v>
      </c>
      <c r="H35" s="3">
        <v>1119092</v>
      </c>
    </row>
    <row r="36" spans="1:8" x14ac:dyDescent="0.2">
      <c r="A36" t="s">
        <v>30</v>
      </c>
      <c r="B36" s="3">
        <v>553929</v>
      </c>
      <c r="C36" s="3">
        <f>(-1272900-1)*-1</f>
        <v>1272901</v>
      </c>
      <c r="D36" s="3">
        <v>924934</v>
      </c>
      <c r="E36" s="3">
        <v>555424</v>
      </c>
      <c r="F36" s="3">
        <v>1388903</v>
      </c>
      <c r="G36" s="3">
        <v>432492</v>
      </c>
      <c r="H36" s="3">
        <v>989540</v>
      </c>
    </row>
    <row r="37" spans="1:8" x14ac:dyDescent="0.2">
      <c r="A37" s="7" t="s">
        <v>31</v>
      </c>
      <c r="B37" s="5">
        <f t="shared" ref="B37:H37" si="2">SUM(B27:B36)</f>
        <v>18973103</v>
      </c>
      <c r="C37" s="5">
        <f t="shared" si="2"/>
        <v>21867968</v>
      </c>
      <c r="D37" s="5">
        <f t="shared" si="2"/>
        <v>20875205</v>
      </c>
      <c r="E37" s="5">
        <f t="shared" si="2"/>
        <v>23494683</v>
      </c>
      <c r="F37" s="5">
        <f t="shared" si="2"/>
        <v>28086139</v>
      </c>
      <c r="G37" s="5">
        <f t="shared" si="2"/>
        <v>37223320</v>
      </c>
      <c r="H37" s="5">
        <f t="shared" si="2"/>
        <v>38114225</v>
      </c>
    </row>
    <row r="38" spans="1:8" x14ac:dyDescent="0.2">
      <c r="A38" s="7" t="s">
        <v>32</v>
      </c>
      <c r="B38" s="5">
        <f>B26-B37</f>
        <v>7769075</v>
      </c>
      <c r="C38" s="5">
        <f t="shared" ref="C38:H38" si="3">C26-C37</f>
        <v>5209909</v>
      </c>
      <c r="D38" s="5">
        <f t="shared" si="3"/>
        <v>8139992</v>
      </c>
      <c r="E38" s="5">
        <f t="shared" si="3"/>
        <v>13174290</v>
      </c>
      <c r="F38" s="5">
        <f t="shared" si="3"/>
        <v>20844994</v>
      </c>
      <c r="G38" s="5">
        <f t="shared" si="3"/>
        <v>36591209</v>
      </c>
      <c r="H38" s="5">
        <f t="shared" si="3"/>
        <v>23047761</v>
      </c>
    </row>
    <row r="39" spans="1:8" x14ac:dyDescent="0.2">
      <c r="A39" t="s">
        <v>33</v>
      </c>
      <c r="B39" s="3"/>
      <c r="C39" s="3"/>
      <c r="D39" s="3"/>
      <c r="E39" s="3"/>
      <c r="F39" s="3"/>
      <c r="G39" s="3"/>
      <c r="H39" s="3"/>
    </row>
    <row r="40" spans="1:8" x14ac:dyDescent="0.2">
      <c r="A40" t="s">
        <v>34</v>
      </c>
      <c r="B40" s="3">
        <v>1276111</v>
      </c>
      <c r="C40" s="3">
        <v>23291937</v>
      </c>
      <c r="D40" s="3">
        <v>22507518</v>
      </c>
      <c r="E40" s="3">
        <v>31450769</v>
      </c>
      <c r="F40" s="3">
        <v>39354879</v>
      </c>
      <c r="G40" s="3">
        <v>105192780</v>
      </c>
      <c r="H40" s="3">
        <v>64545579</v>
      </c>
    </row>
    <row r="41" spans="1:8" x14ac:dyDescent="0.2">
      <c r="A41" t="s">
        <v>35</v>
      </c>
      <c r="B41" s="3">
        <v>66437</v>
      </c>
      <c r="C41" s="3">
        <v>241698</v>
      </c>
      <c r="D41" s="3">
        <v>839499</v>
      </c>
      <c r="E41" s="3">
        <v>840130</v>
      </c>
      <c r="F41" s="3">
        <v>890254</v>
      </c>
      <c r="G41" s="3">
        <v>844388</v>
      </c>
      <c r="H41" s="3">
        <v>2206182</v>
      </c>
    </row>
    <row r="42" spans="1:8" x14ac:dyDescent="0.2">
      <c r="A42" t="s">
        <v>36</v>
      </c>
      <c r="B42" s="3">
        <v>4698206</v>
      </c>
      <c r="C42" s="3">
        <v>2543837</v>
      </c>
      <c r="D42" s="3">
        <v>525288</v>
      </c>
      <c r="E42" s="3">
        <v>277336</v>
      </c>
      <c r="F42" s="3">
        <v>1543318</v>
      </c>
      <c r="G42" s="3">
        <v>481986</v>
      </c>
      <c r="H42" s="3">
        <v>37371</v>
      </c>
    </row>
    <row r="43" spans="1:8" x14ac:dyDescent="0.2">
      <c r="A43" t="s">
        <v>37</v>
      </c>
      <c r="B43" s="3">
        <v>0</v>
      </c>
      <c r="C43" s="3">
        <v>0</v>
      </c>
      <c r="D43" s="3">
        <v>976581</v>
      </c>
      <c r="E43" s="3">
        <v>48480</v>
      </c>
      <c r="F43" s="3">
        <v>2183775</v>
      </c>
      <c r="G43" s="3">
        <v>0</v>
      </c>
      <c r="H43" s="3">
        <v>0</v>
      </c>
    </row>
    <row r="44" spans="1:8" x14ac:dyDescent="0.2">
      <c r="A44" t="s">
        <v>38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1301147</v>
      </c>
      <c r="H44" s="3">
        <v>1815768</v>
      </c>
    </row>
    <row r="45" spans="1:8" x14ac:dyDescent="0.2">
      <c r="A45" s="7" t="s">
        <v>39</v>
      </c>
      <c r="B45" s="5">
        <f t="shared" ref="B45:H45" si="4">SUM(B40:B44)</f>
        <v>6040754</v>
      </c>
      <c r="C45" s="5">
        <f t="shared" si="4"/>
        <v>26077472</v>
      </c>
      <c r="D45" s="5">
        <f t="shared" si="4"/>
        <v>24848886</v>
      </c>
      <c r="E45" s="5">
        <f t="shared" si="4"/>
        <v>32616715</v>
      </c>
      <c r="F45" s="5">
        <f t="shared" si="4"/>
        <v>43972226</v>
      </c>
      <c r="G45" s="5">
        <f t="shared" si="4"/>
        <v>107820301</v>
      </c>
      <c r="H45" s="5">
        <f t="shared" si="4"/>
        <v>68604900</v>
      </c>
    </row>
    <row r="46" spans="1:8" x14ac:dyDescent="0.2">
      <c r="A46" t="s">
        <v>40</v>
      </c>
      <c r="B46" s="14">
        <v>15844439</v>
      </c>
      <c r="C46" s="14">
        <v>11602929</v>
      </c>
      <c r="D46" s="14">
        <v>12722755</v>
      </c>
      <c r="E46" s="14">
        <v>37168174</v>
      </c>
      <c r="F46" s="14">
        <v>28361900</v>
      </c>
      <c r="G46" s="14">
        <v>42205585</v>
      </c>
      <c r="H46" s="14">
        <v>53865069</v>
      </c>
    </row>
    <row r="47" spans="1:8" x14ac:dyDescent="0.2">
      <c r="A47" t="s">
        <v>41</v>
      </c>
      <c r="B47" s="14">
        <v>8661226</v>
      </c>
      <c r="C47" s="14">
        <v>35035246</v>
      </c>
      <c r="D47" s="14">
        <v>25657568</v>
      </c>
      <c r="E47" s="14">
        <v>43869663</v>
      </c>
      <c r="F47" s="14">
        <v>57988937</v>
      </c>
      <c r="G47" s="14">
        <v>134747165</v>
      </c>
      <c r="H47" s="14">
        <v>55867001</v>
      </c>
    </row>
    <row r="48" spans="1:8" x14ac:dyDescent="0.2">
      <c r="A48" t="s">
        <v>42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</row>
    <row r="49" spans="1:8" x14ac:dyDescent="0.2">
      <c r="A49" t="s">
        <v>43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</row>
    <row r="50" spans="1:8" x14ac:dyDescent="0.2">
      <c r="A50" t="s">
        <v>44</v>
      </c>
      <c r="B50" s="14">
        <v>0</v>
      </c>
      <c r="C50" s="14">
        <v>34093</v>
      </c>
      <c r="D50" s="14">
        <v>21682</v>
      </c>
      <c r="E50" s="14">
        <v>0</v>
      </c>
      <c r="F50" s="14">
        <v>0</v>
      </c>
      <c r="G50" s="14">
        <v>0</v>
      </c>
      <c r="H50" s="14">
        <v>0</v>
      </c>
    </row>
    <row r="51" spans="1:8" x14ac:dyDescent="0.2">
      <c r="A51" t="s">
        <v>45</v>
      </c>
      <c r="B51" s="14">
        <v>0</v>
      </c>
      <c r="C51" s="14">
        <v>0</v>
      </c>
      <c r="D51" s="14">
        <v>0</v>
      </c>
      <c r="E51" s="14">
        <v>82000</v>
      </c>
      <c r="F51" s="14">
        <v>850202</v>
      </c>
      <c r="G51" s="14">
        <v>335985</v>
      </c>
      <c r="H51" s="14">
        <v>573344</v>
      </c>
    </row>
    <row r="52" spans="1:8" x14ac:dyDescent="0.2">
      <c r="A52" s="7" t="s">
        <v>46</v>
      </c>
      <c r="B52" s="5">
        <f t="shared" ref="B52:H52" si="5">SUM(B46:B51)</f>
        <v>24505665</v>
      </c>
      <c r="C52" s="5">
        <f t="shared" si="5"/>
        <v>46672268</v>
      </c>
      <c r="D52" s="5">
        <f t="shared" si="5"/>
        <v>38402005</v>
      </c>
      <c r="E52" s="5">
        <f t="shared" si="5"/>
        <v>81119837</v>
      </c>
      <c r="F52" s="5">
        <f t="shared" si="5"/>
        <v>87201039</v>
      </c>
      <c r="G52" s="5">
        <f t="shared" si="5"/>
        <v>177288735</v>
      </c>
      <c r="H52" s="5">
        <f t="shared" si="5"/>
        <v>110305414</v>
      </c>
    </row>
    <row r="53" spans="1:8" x14ac:dyDescent="0.2">
      <c r="A53" s="7" t="s">
        <v>47</v>
      </c>
      <c r="B53" s="5">
        <f>B45-B52</f>
        <v>-18464911</v>
      </c>
      <c r="C53" s="5">
        <f t="shared" ref="C53:H53" si="6">C45-C52</f>
        <v>-20594796</v>
      </c>
      <c r="D53" s="5">
        <f t="shared" si="6"/>
        <v>-13553119</v>
      </c>
      <c r="E53" s="5">
        <f t="shared" si="6"/>
        <v>-48503122</v>
      </c>
      <c r="F53" s="5">
        <f t="shared" si="6"/>
        <v>-43228813</v>
      </c>
      <c r="G53" s="5">
        <f t="shared" si="6"/>
        <v>-69468434</v>
      </c>
      <c r="H53" s="5">
        <f t="shared" si="6"/>
        <v>-41700514</v>
      </c>
    </row>
    <row r="54" spans="1:8" x14ac:dyDescent="0.2">
      <c r="A54" t="s">
        <v>48</v>
      </c>
      <c r="B54" s="3"/>
      <c r="C54" s="3"/>
      <c r="D54" s="3"/>
      <c r="E54" s="3"/>
      <c r="F54" s="3"/>
      <c r="G54" s="3"/>
      <c r="H54" s="3"/>
    </row>
    <row r="55" spans="1:8" x14ac:dyDescent="0.2">
      <c r="A55" t="s">
        <v>49</v>
      </c>
      <c r="B55" s="3">
        <v>4101941</v>
      </c>
      <c r="C55" s="3">
        <v>11176099</v>
      </c>
      <c r="D55" s="3">
        <v>7953871</v>
      </c>
      <c r="E55" s="3">
        <v>70848593</v>
      </c>
      <c r="F55" s="3">
        <v>12679718</v>
      </c>
      <c r="G55" s="3">
        <v>8110258</v>
      </c>
      <c r="H55" s="3">
        <v>5497763</v>
      </c>
    </row>
    <row r="56" spans="1:8" x14ac:dyDescent="0.2">
      <c r="A56" t="s">
        <v>50</v>
      </c>
      <c r="B56" s="3">
        <v>1943060</v>
      </c>
      <c r="C56" s="3">
        <v>10119306</v>
      </c>
      <c r="D56" s="3">
        <v>7953871</v>
      </c>
      <c r="E56" s="3">
        <v>18332986</v>
      </c>
      <c r="F56" s="3">
        <v>12679718</v>
      </c>
      <c r="G56" s="3">
        <v>8110258</v>
      </c>
      <c r="H56" s="3">
        <v>5098738</v>
      </c>
    </row>
    <row r="57" spans="1:8" x14ac:dyDescent="0.2">
      <c r="A57" t="s">
        <v>51</v>
      </c>
      <c r="B57" s="3">
        <v>8452319</v>
      </c>
      <c r="C57" s="3">
        <v>6038797</v>
      </c>
      <c r="D57" s="3">
        <v>9158279</v>
      </c>
      <c r="E57" s="3">
        <v>23092145</v>
      </c>
      <c r="F57" s="3">
        <v>12103247</v>
      </c>
      <c r="G57" s="3">
        <v>25360826</v>
      </c>
      <c r="H57" s="3">
        <v>32716534</v>
      </c>
    </row>
    <row r="58" spans="1:8" x14ac:dyDescent="0.2">
      <c r="A58" t="s">
        <v>52</v>
      </c>
      <c r="B58" s="3">
        <v>423926</v>
      </c>
      <c r="C58" s="3">
        <v>3315920</v>
      </c>
      <c r="D58" s="3">
        <v>8116947</v>
      </c>
      <c r="E58" s="3">
        <v>7207560</v>
      </c>
      <c r="F58" s="3">
        <v>0</v>
      </c>
      <c r="G58" s="3"/>
      <c r="H58" s="3"/>
    </row>
    <row r="59" spans="1:8" x14ac:dyDescent="0.2">
      <c r="A59" t="s">
        <v>53</v>
      </c>
      <c r="B59" s="3">
        <v>242743</v>
      </c>
      <c r="C59" s="3">
        <v>202635</v>
      </c>
      <c r="D59" s="3">
        <v>48744</v>
      </c>
      <c r="E59" s="3">
        <v>83063</v>
      </c>
      <c r="F59" s="3">
        <v>658397</v>
      </c>
      <c r="G59" s="3">
        <v>848289</v>
      </c>
      <c r="H59" s="3">
        <v>719013</v>
      </c>
    </row>
    <row r="60" spans="1:8" x14ac:dyDescent="0.2">
      <c r="A60" s="7" t="s">
        <v>54</v>
      </c>
      <c r="B60" s="5">
        <f t="shared" ref="B60" si="7">SUM(B55:B59)-B56</f>
        <v>13220929</v>
      </c>
      <c r="C60" s="5">
        <f t="shared" ref="C60:H60" si="8">SUM(C55:C59)-C56</f>
        <v>20733451</v>
      </c>
      <c r="D60" s="5">
        <f t="shared" si="8"/>
        <v>25277841</v>
      </c>
      <c r="E60" s="5">
        <f t="shared" si="8"/>
        <v>101231361</v>
      </c>
      <c r="F60" s="5">
        <f t="shared" si="8"/>
        <v>25441362</v>
      </c>
      <c r="G60" s="5">
        <f t="shared" si="8"/>
        <v>34319373</v>
      </c>
      <c r="H60" s="5">
        <f t="shared" si="8"/>
        <v>38933310</v>
      </c>
    </row>
    <row r="61" spans="1:8" x14ac:dyDescent="0.2">
      <c r="A61" t="s">
        <v>55</v>
      </c>
      <c r="B61" s="3">
        <v>4182390</v>
      </c>
      <c r="C61" s="3">
        <v>3776968</v>
      </c>
      <c r="D61" s="3">
        <v>15413365</v>
      </c>
      <c r="E61" s="3">
        <v>10897759</v>
      </c>
      <c r="F61" s="3">
        <v>9547079</v>
      </c>
      <c r="G61" s="3">
        <v>8834742</v>
      </c>
      <c r="H61" s="3">
        <v>20612581</v>
      </c>
    </row>
    <row r="62" spans="1:8" x14ac:dyDescent="0.2">
      <c r="A62" t="s">
        <v>56</v>
      </c>
      <c r="B62" s="3">
        <v>547955</v>
      </c>
      <c r="C62" s="3">
        <v>630125</v>
      </c>
      <c r="D62" s="3">
        <v>774365</v>
      </c>
      <c r="E62" s="3">
        <v>627423</v>
      </c>
      <c r="F62" s="3">
        <v>839043</v>
      </c>
      <c r="G62" s="3">
        <v>1103979</v>
      </c>
      <c r="H62" s="3">
        <v>1672753</v>
      </c>
    </row>
    <row r="63" spans="1:8" x14ac:dyDescent="0.2">
      <c r="A63" t="s">
        <v>57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">
      <c r="A64" t="s">
        <v>58</v>
      </c>
      <c r="B64" s="3">
        <v>0</v>
      </c>
      <c r="C64" s="3">
        <v>137007</v>
      </c>
      <c r="D64" s="3">
        <v>803607</v>
      </c>
      <c r="E64" s="3">
        <v>2795106</v>
      </c>
      <c r="F64" s="3">
        <v>761692</v>
      </c>
      <c r="G64" s="3">
        <v>1111694</v>
      </c>
      <c r="H64" s="3">
        <v>920045</v>
      </c>
    </row>
    <row r="65" spans="1:8" x14ac:dyDescent="0.2">
      <c r="A65" s="7" t="s">
        <v>59</v>
      </c>
      <c r="B65" s="5">
        <f t="shared" ref="B65:H65" si="9">SUM(B61:B64)</f>
        <v>4730345</v>
      </c>
      <c r="C65" s="5">
        <f t="shared" si="9"/>
        <v>4544100</v>
      </c>
      <c r="D65" s="5">
        <f t="shared" si="9"/>
        <v>16991337</v>
      </c>
      <c r="E65" s="5">
        <f t="shared" si="9"/>
        <v>14320288</v>
      </c>
      <c r="F65" s="5">
        <f t="shared" si="9"/>
        <v>11147814</v>
      </c>
      <c r="G65" s="5">
        <f t="shared" si="9"/>
        <v>11050415</v>
      </c>
      <c r="H65" s="5">
        <f t="shared" si="9"/>
        <v>23205379</v>
      </c>
    </row>
    <row r="66" spans="1:8" x14ac:dyDescent="0.2">
      <c r="A66" s="7" t="s">
        <v>60</v>
      </c>
      <c r="B66" s="5">
        <f>B60-B65</f>
        <v>8490584</v>
      </c>
      <c r="C66" s="5">
        <f t="shared" ref="C66:H66" si="10">C60-C65</f>
        <v>16189351</v>
      </c>
      <c r="D66" s="5">
        <f t="shared" si="10"/>
        <v>8286504</v>
      </c>
      <c r="E66" s="5">
        <f t="shared" si="10"/>
        <v>86911073</v>
      </c>
      <c r="F66" s="5">
        <f t="shared" si="10"/>
        <v>14293548</v>
      </c>
      <c r="G66" s="5">
        <f t="shared" si="10"/>
        <v>23268958</v>
      </c>
      <c r="H66" s="5">
        <f t="shared" si="10"/>
        <v>15727931</v>
      </c>
    </row>
    <row r="67" spans="1:8" x14ac:dyDescent="0.2">
      <c r="A67" t="s">
        <v>61</v>
      </c>
      <c r="B67" s="12">
        <v>-531064</v>
      </c>
      <c r="C67" s="12">
        <v>-487281</v>
      </c>
      <c r="D67" s="3">
        <v>425839</v>
      </c>
      <c r="E67" s="3">
        <v>-3018608</v>
      </c>
      <c r="F67" s="3">
        <v>-1458173</v>
      </c>
      <c r="G67" s="3">
        <v>3247556</v>
      </c>
      <c r="H67" s="3">
        <v>-1338484</v>
      </c>
    </row>
    <row r="68" spans="1:8" x14ac:dyDescent="0.2">
      <c r="A68" t="s">
        <v>62</v>
      </c>
      <c r="B68" s="3">
        <f t="shared" ref="B68" si="11">B38+B53+B66+B67</f>
        <v>-2736316</v>
      </c>
      <c r="C68" s="3">
        <f>C38+C53+C66+C67</f>
        <v>317183</v>
      </c>
      <c r="D68" s="3">
        <f>D38+D53+D66+D67</f>
        <v>3299216</v>
      </c>
      <c r="E68" s="3">
        <f>E38+E53+E66+E67</f>
        <v>48563633</v>
      </c>
      <c r="F68" s="3">
        <v>-9548444</v>
      </c>
      <c r="G68" s="3">
        <v>-6360711</v>
      </c>
      <c r="H68" s="3">
        <f>H38+H53+H66+H67</f>
        <v>-4263306</v>
      </c>
    </row>
    <row r="69" spans="1:8" x14ac:dyDescent="0.2">
      <c r="A69" s="10" t="s">
        <v>63</v>
      </c>
      <c r="B69" s="11">
        <v>14748136</v>
      </c>
      <c r="C69" s="11">
        <v>12011820</v>
      </c>
      <c r="D69" s="11">
        <v>12329003</v>
      </c>
      <c r="E69" s="11">
        <v>15628219</v>
      </c>
      <c r="F69" s="11">
        <v>64191852</v>
      </c>
      <c r="G69" s="11">
        <v>54643408</v>
      </c>
      <c r="H69" s="11">
        <v>48282697</v>
      </c>
    </row>
    <row r="70" spans="1:8" ht="15" thickBot="1" x14ac:dyDescent="0.25">
      <c r="A70" s="8" t="s">
        <v>64</v>
      </c>
      <c r="B70" s="9">
        <f t="shared" ref="B70" si="12">B68+B69</f>
        <v>12011820</v>
      </c>
      <c r="C70" s="9">
        <f>C68+C69</f>
        <v>12329003</v>
      </c>
      <c r="D70" s="9">
        <f>D68+D69</f>
        <v>15628219</v>
      </c>
      <c r="E70" s="9">
        <f>E68+E69</f>
        <v>64191852</v>
      </c>
      <c r="F70" s="9">
        <f>F68+F69</f>
        <v>54643408</v>
      </c>
      <c r="G70" s="9">
        <v>48282697</v>
      </c>
      <c r="H70" s="9">
        <f>H68+H69</f>
        <v>44019391</v>
      </c>
    </row>
  </sheetData>
  <mergeCells count="1">
    <mergeCell ref="A8:H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2024-03-28T06:20:41Z</dcterms:modified>
</cp:coreProperties>
</file>